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berg\Desktop\Kathrin\Sonstiges, Vorlagen\Logos, Vorlagen für HP\"/>
    </mc:Choice>
  </mc:AlternateContent>
  <xr:revisionPtr revIDLastSave="0" documentId="8_{181C45CB-1C38-4C97-A792-9C7CE5FCFB45}" xr6:coauthVersionLast="47" xr6:coauthVersionMax="47" xr10:uidLastSave="{00000000-0000-0000-0000-000000000000}"/>
  <workbookProtection workbookAlgorithmName="SHA-512" workbookHashValue="Ng9CyGNYjdkq9PL/XfzyOcgjakgD9Yt9k9IZIsg3B+bst1uB6rMiZH6KiPw9b1Wwpt4j996G2F8V6/lCQ22rfw==" workbookSaltValue="t6Sxcq5l2JWopHf7AyI2gA==" workbookSpinCount="100000" lockStructure="1"/>
  <bookViews>
    <workbookView xWindow="28680" yWindow="-120" windowWidth="29040" windowHeight="15720" xr2:uid="{637EAB8E-BA5F-49E7-A176-F029D091A6D8}"/>
  </bookViews>
  <sheets>
    <sheet name="Rechner" sheetId="1" r:id="rId1"/>
    <sheet name="Erläuterungen" sheetId="2" r:id="rId2"/>
  </sheets>
  <definedNames>
    <definedName name="Form">Rechner!$B$1:$R$31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 l="1"/>
  <c r="I22" i="1"/>
  <c r="N24" i="1" l="1"/>
  <c r="G28" i="1"/>
  <c r="S3" i="1"/>
  <c r="N13" i="1"/>
  <c r="N22" i="1" l="1"/>
  <c r="N7" i="1"/>
  <c r="H26" i="1" l="1"/>
  <c r="H28" i="1"/>
  <c r="N28" i="1" s="1"/>
</calcChain>
</file>

<file path=xl/sharedStrings.xml><?xml version="1.0" encoding="utf-8"?>
<sst xmlns="http://schemas.openxmlformats.org/spreadsheetml/2006/main" count="51" uniqueCount="51">
  <si>
    <t>Tage</t>
  </si>
  <si>
    <t>Jahresverbrauch:</t>
  </si>
  <si>
    <t>%</t>
  </si>
  <si>
    <t>cent/kWh</t>
  </si>
  <si>
    <t>allfällige Mengen Rabatte:</t>
  </si>
  <si>
    <t>Ihre relevante Menge:</t>
  </si>
  <si>
    <t>Allfällige Erläuterung:</t>
  </si>
  <si>
    <t>Ihr relevanter Preis:</t>
  </si>
  <si>
    <t>© E-Control</t>
  </si>
  <si>
    <t>€/Jahr</t>
  </si>
  <si>
    <t>allfällige Gratistage:</t>
  </si>
  <si>
    <t>1.12.2022 - 30.6.2024</t>
  </si>
  <si>
    <t>Erläuterungen</t>
  </si>
  <si>
    <t>€/Jahr*</t>
  </si>
  <si>
    <t>*…</t>
  </si>
  <si>
    <t>allfällige prozentuelle Rabatte vom Arbeitspreis</t>
  </si>
  <si>
    <t>Allgemein:</t>
  </si>
  <si>
    <t>Anmerkungen zum Formular:</t>
  </si>
  <si>
    <t xml:space="preserve">   - Kosten werden bis 2900 kWh und bis zu 40 cent/kWh übernommen, dadurch fallen für die Kunden dort nur 10 cent/kWh an. Abgaben und Ust  werden allerdings auf den ursprünglichen Betrag berechnet.</t>
  </si>
  <si>
    <t>Stromkostenbremse</t>
  </si>
  <si>
    <t>**…</t>
  </si>
  <si>
    <t>Disclaimer:</t>
  </si>
  <si>
    <t>kWh***</t>
  </si>
  <si>
    <t>Wenn auf dem Preisblatt ein Grundpreis pro Monat angegeben ist, diesen bitte x 12 (mal 12) rechnen und hier eintragen.</t>
  </si>
  <si>
    <t>***…</t>
  </si>
  <si>
    <t>Dieser Wert wird für die Berechnung der Kostenübernahme durch den Bund herangezogen.</t>
  </si>
  <si>
    <r>
      <t>kWh</t>
    </r>
    <r>
      <rPr>
        <sz val="18"/>
        <color theme="1"/>
        <rFont val="Calibri"/>
        <family val="2"/>
        <scheme val="minor"/>
      </rPr>
      <t>**</t>
    </r>
  </si>
  <si>
    <r>
      <t>cent/kWh</t>
    </r>
    <r>
      <rPr>
        <sz val="16"/>
        <color theme="1"/>
        <rFont val="Calibri"/>
        <family val="2"/>
        <scheme val="minor"/>
      </rPr>
      <t>**</t>
    </r>
  </si>
  <si>
    <t>... dieser Betrag wird von ihrem Lieferanten berücksichtigt (gerundet)</t>
  </si>
  <si>
    <t>€ jedes Monat****</t>
  </si>
  <si>
    <t>****…</t>
  </si>
  <si>
    <r>
      <rPr>
        <b/>
        <sz val="16"/>
        <color theme="1"/>
        <rFont val="Calibri"/>
        <family val="2"/>
        <scheme val="minor"/>
      </rPr>
      <t>Energie</t>
    </r>
    <r>
      <rPr>
        <sz val="16"/>
        <color theme="1"/>
        <rFont val="Calibri"/>
        <family val="2"/>
        <scheme val="minor"/>
      </rPr>
      <t>-</t>
    </r>
    <r>
      <rPr>
        <b/>
        <sz val="16"/>
        <color theme="1"/>
        <rFont val="Calibri"/>
        <family val="2"/>
        <scheme val="minor"/>
      </rPr>
      <t>Arbeitspreis</t>
    </r>
    <r>
      <rPr>
        <sz val="16"/>
        <color theme="1"/>
        <rFont val="Calibri"/>
        <family val="2"/>
        <scheme val="minor"/>
      </rPr>
      <t xml:space="preserve"> wie im Preisblatt</t>
    </r>
    <r>
      <rPr>
        <sz val="11"/>
        <color theme="1"/>
        <rFont val="Calibri"/>
        <family val="2"/>
        <scheme val="minor"/>
      </rPr>
      <t xml:space="preserve"> (ohne Steuer)</t>
    </r>
    <r>
      <rPr>
        <sz val="16"/>
        <color theme="1"/>
        <rFont val="Calibri"/>
        <family val="2"/>
        <scheme val="minor"/>
      </rPr>
      <t>:</t>
    </r>
  </si>
  <si>
    <t xml:space="preserve">Hier bitte den geschätzten Jahresverbrauch eintragen. Der tatsächliche Jahresverbrauch kann spätestens bei der Jahresrechnung zu Korrekturen führen. Bei Monatsrechnungen sollten weniger Korrekturen anfallen. </t>
  </si>
  <si>
    <t>Rabatt auch auf Grundpreis?</t>
  </si>
  <si>
    <t>ja</t>
  </si>
  <si>
    <t>nein</t>
  </si>
  <si>
    <t>RABATTE</t>
  </si>
  <si>
    <t>kWh/Jahr</t>
  </si>
  <si>
    <t>PREISE</t>
  </si>
  <si>
    <t>MENGE</t>
  </si>
  <si>
    <t>ERGEBNIS</t>
  </si>
  <si>
    <t>allfällige Pauschalrabatte:</t>
  </si>
  <si>
    <t>€ in den nächsten 12 Monaten*****</t>
  </si>
  <si>
    <t>*****…</t>
  </si>
  <si>
    <r>
      <rPr>
        <b/>
        <sz val="16"/>
        <color theme="1"/>
        <rFont val="Calibri"/>
        <family val="2"/>
        <scheme val="minor"/>
      </rPr>
      <t>Vom Bund übernommener Betrag:</t>
    </r>
    <r>
      <rPr>
        <sz val="16"/>
        <color theme="1"/>
        <rFont val="Calibri"/>
        <family val="2"/>
        <scheme val="minor"/>
      </rPr>
      <t xml:space="preserve"> etwa </t>
    </r>
  </si>
  <si>
    <t>Dieser (gerundete) Betrag wird  vom Lieferanten automatisch berücksichtigt. Der Effekt auf Vorauszahlungen etc. ist aber je nach Fall unterschiedlich. Manchmal wurden zB reduzierte Vorauszahlungen vereinbart, die Einführung kann gleichzeitig mit Preiserhöhungen erfolgen, etc. Daher bedeutet dies nicht unbedingt, dass die Vorauszahlung um diesen Betrag niedriger sein wird als zuvor!</t>
  </si>
  <si>
    <r>
      <t xml:space="preserve">   - Die vom Bund übernommenen Kosten beziehen sich auf den </t>
    </r>
    <r>
      <rPr>
        <b/>
        <sz val="12"/>
        <color theme="1"/>
        <rFont val="Calibri"/>
        <family val="2"/>
        <scheme val="minor"/>
      </rPr>
      <t>reinen Energiepreis</t>
    </r>
    <r>
      <rPr>
        <sz val="12"/>
        <color theme="1"/>
        <rFont val="Calibri"/>
        <family val="2"/>
        <scheme val="minor"/>
      </rPr>
      <t xml:space="preserve"> nach Abzug aller einmaligen oder wiederkehrenden Rabatte.</t>
    </r>
  </si>
  <si>
    <r>
      <t xml:space="preserve">Energie-Grundpreis </t>
    </r>
    <r>
      <rPr>
        <sz val="16"/>
        <color theme="1"/>
        <rFont val="Calibri"/>
        <family val="2"/>
        <scheme val="minor"/>
      </rPr>
      <t xml:space="preserve">wie im Preisblatt </t>
    </r>
    <r>
      <rPr>
        <sz val="11"/>
        <color theme="1"/>
        <rFont val="Calibri"/>
        <family val="2"/>
        <scheme val="minor"/>
      </rPr>
      <t>(ohne Steuer)</t>
    </r>
    <r>
      <rPr>
        <sz val="16"/>
        <color theme="1"/>
        <rFont val="Calibri"/>
        <family val="2"/>
        <scheme val="minor"/>
      </rPr>
      <t>:</t>
    </r>
  </si>
  <si>
    <t>Ab dem 1.7.2023 wird nur noch ein anteiliger Betrag gerechnet, da dann nicht mehr volle 12 Monate bis zum Auslaufen der Stromkostenbremse bleiben.</t>
  </si>
  <si>
    <t>Obwohl dieser Rechner so gut wie möglich die existierende Rechtslage abbilden soll, kann es dennoch zu  Abweichungen zu den vom Lieferanten einberechneten Bundesgeldern kommen; dies insbesondere, wenn es zu einem Produkt- oder Lieferantenwechsel bzw. einer Tarifänderung kommt.</t>
  </si>
  <si>
    <t xml:space="preserve">   - Noch nicht im Detail definiert sind die weiteren Ausbaustufen der Stromkostenbremse, die sich auf Familien mit mehr als 3 Mitgliedern und auf Netzkosten beziehen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</si>
</sst>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b/>
      <sz val="18"/>
      <color theme="1"/>
      <name val="Calibri"/>
      <family val="2"/>
      <scheme val="minor"/>
    </font>
    <font>
      <b/>
      <sz val="16"/>
      <color theme="1"/>
      <name val="Calibri"/>
      <family val="2"/>
      <scheme val="minor"/>
    </font>
    <font>
      <sz val="10"/>
      <color theme="1"/>
      <name val="Calibri"/>
      <family val="2"/>
      <scheme val="minor"/>
    </font>
    <font>
      <sz val="10"/>
      <color rgb="FFFF0000"/>
      <name val="Calibri"/>
      <family val="2"/>
      <scheme val="minor"/>
    </font>
    <font>
      <sz val="9"/>
      <color theme="1"/>
      <name val="Calibri"/>
      <family val="2"/>
      <scheme val="minor"/>
    </font>
    <font>
      <sz val="18"/>
      <name val="Calibri"/>
      <family val="2"/>
      <scheme val="minor"/>
    </font>
    <font>
      <sz val="8"/>
      <name val="Calibri"/>
      <family val="2"/>
      <scheme val="minor"/>
    </font>
    <font>
      <sz val="11"/>
      <color theme="0"/>
      <name val="Calibri"/>
      <family val="2"/>
      <scheme val="minor"/>
    </font>
    <font>
      <sz val="18"/>
      <color rgb="FFFF0000"/>
      <name val="Calibri"/>
      <family val="2"/>
      <scheme val="minor"/>
    </font>
    <font>
      <b/>
      <sz val="16"/>
      <color theme="4" tint="-0.249977111117893"/>
      <name val="Calibri"/>
      <family val="2"/>
      <scheme val="minor"/>
    </font>
    <font>
      <sz val="14"/>
      <color theme="1"/>
      <name val="Calibri"/>
      <family val="2"/>
      <scheme val="minor"/>
    </font>
    <font>
      <sz val="11"/>
      <color theme="4" tint="0.79998168889431442"/>
      <name val="Calibri"/>
      <family val="2"/>
      <scheme val="minor"/>
    </font>
    <font>
      <sz val="12"/>
      <color theme="0"/>
      <name val="Calibri"/>
      <family val="2"/>
      <scheme val="minor"/>
    </font>
    <font>
      <b/>
      <sz val="16"/>
      <color theme="9" tint="-0.249977111117893"/>
      <name val="Calibri"/>
      <family val="2"/>
      <scheme val="minor"/>
    </font>
    <font>
      <b/>
      <sz val="26"/>
      <color theme="1"/>
      <name val="Calibri"/>
      <family val="2"/>
      <scheme val="minor"/>
    </font>
    <font>
      <sz val="11"/>
      <color theme="0" tint="-4.9989318521683403E-2"/>
      <name val="Calibri"/>
      <family val="2"/>
      <scheme val="minor"/>
    </font>
    <font>
      <sz val="16"/>
      <color theme="9" tint="-0.249977111117893"/>
      <name val="Calibri"/>
      <family val="2"/>
      <scheme val="minor"/>
    </font>
    <font>
      <i/>
      <sz val="12"/>
      <color theme="1"/>
      <name val="Calibri"/>
      <family val="2"/>
      <scheme val="minor"/>
    </font>
    <font>
      <b/>
      <i/>
      <sz val="12"/>
      <color theme="9" tint="-0.249977111117893"/>
      <name val="Calibri"/>
      <family val="2"/>
      <scheme val="minor"/>
    </font>
    <font>
      <b/>
      <i/>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0" fillId="2" borderId="0" xfId="0" applyFill="1"/>
    <xf numFmtId="0" fontId="2" fillId="2" borderId="0" xfId="0" applyFont="1" applyFill="1"/>
    <xf numFmtId="0" fontId="2" fillId="2" borderId="0" xfId="0" applyFont="1" applyFill="1" applyAlignment="1">
      <alignment horizontal="right"/>
    </xf>
    <xf numFmtId="0" fontId="5" fillId="2" borderId="0" xfId="0" applyFont="1" applyFill="1" applyAlignment="1">
      <alignment horizontal="right"/>
    </xf>
    <xf numFmtId="0" fontId="5" fillId="2" borderId="0" xfId="0" applyFont="1" applyFill="1"/>
    <xf numFmtId="0" fontId="6" fillId="2" borderId="0" xfId="0" applyFont="1" applyFill="1"/>
    <xf numFmtId="0" fontId="3" fillId="4" borderId="0" xfId="0" applyFont="1" applyFill="1"/>
    <xf numFmtId="0" fontId="2" fillId="4" borderId="0" xfId="0" applyFont="1" applyFill="1"/>
    <xf numFmtId="0" fontId="1" fillId="2" borderId="0" xfId="0" applyFont="1" applyFill="1"/>
    <xf numFmtId="0" fontId="6" fillId="2" borderId="0" xfId="0" applyFont="1" applyFill="1" applyAlignment="1">
      <alignment horizontal="right"/>
    </xf>
    <xf numFmtId="0" fontId="7" fillId="2" borderId="0" xfId="0" applyFont="1" applyFill="1" applyAlignment="1">
      <alignment horizontal="right"/>
    </xf>
    <xf numFmtId="0" fontId="7" fillId="2" borderId="0" xfId="0" applyFont="1" applyFill="1"/>
    <xf numFmtId="0" fontId="2" fillId="3" borderId="2" xfId="0" applyFont="1" applyFill="1" applyBorder="1" applyProtection="1">
      <protection locked="0"/>
    </xf>
    <xf numFmtId="3" fontId="2" fillId="3" borderId="2" xfId="0" applyNumberFormat="1" applyFont="1" applyFill="1" applyBorder="1" applyProtection="1">
      <protection locked="0"/>
    </xf>
    <xf numFmtId="0" fontId="8" fillId="0" borderId="0" xfId="0" applyFont="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8" fillId="4" borderId="0" xfId="0" applyFont="1" applyFill="1" applyAlignment="1">
      <alignment horizontal="left"/>
    </xf>
    <xf numFmtId="0" fontId="2" fillId="4" borderId="0" xfId="0" applyFont="1" applyFill="1" applyAlignment="1">
      <alignment horizontal="left"/>
    </xf>
    <xf numFmtId="0" fontId="9" fillId="4" borderId="0" xfId="0" applyFont="1" applyFill="1" applyAlignment="1">
      <alignment horizontal="center"/>
    </xf>
    <xf numFmtId="0" fontId="8" fillId="4" borderId="0" xfId="0" applyFont="1" applyFill="1" applyAlignment="1">
      <alignment horizontal="center"/>
    </xf>
    <xf numFmtId="0" fontId="0" fillId="2" borderId="0" xfId="0" applyFill="1" applyAlignment="1">
      <alignment vertical="top"/>
    </xf>
    <xf numFmtId="0" fontId="10" fillId="2" borderId="0" xfId="0" applyFont="1" applyFill="1" applyAlignment="1">
      <alignment vertical="top"/>
    </xf>
    <xf numFmtId="0" fontId="11" fillId="4" borderId="0" xfId="0" applyFont="1" applyFill="1"/>
    <xf numFmtId="0" fontId="4" fillId="4" borderId="3" xfId="0" applyFont="1" applyFill="1" applyBorder="1"/>
    <xf numFmtId="0" fontId="3" fillId="4" borderId="3" xfId="0" applyFont="1" applyFill="1" applyBorder="1"/>
    <xf numFmtId="0" fontId="8" fillId="2" borderId="0" xfId="0" applyFont="1" applyFill="1"/>
    <xf numFmtId="0" fontId="0" fillId="4" borderId="0" xfId="0" applyFill="1"/>
    <xf numFmtId="0" fontId="8" fillId="2" borderId="0" xfId="0" applyFont="1" applyFill="1" applyAlignment="1">
      <alignment horizontal="right"/>
    </xf>
    <xf numFmtId="0" fontId="6" fillId="0" borderId="0" xfId="0" applyFont="1"/>
    <xf numFmtId="0" fontId="8" fillId="4" borderId="0" xfId="0" applyFont="1" applyFill="1"/>
    <xf numFmtId="0" fontId="14" fillId="4" borderId="0" xfId="0" applyFont="1" applyFill="1"/>
    <xf numFmtId="0" fontId="3" fillId="2" borderId="0" xfId="0" applyFont="1" applyFill="1"/>
    <xf numFmtId="0" fontId="3" fillId="2" borderId="0" xfId="0" applyFont="1" applyFill="1" applyAlignment="1">
      <alignment horizontal="right"/>
    </xf>
    <xf numFmtId="0" fontId="15" fillId="2" borderId="0" xfId="0" applyFont="1" applyFill="1"/>
    <xf numFmtId="0" fontId="16" fillId="2" borderId="0" xfId="0" applyFont="1" applyFill="1" applyAlignment="1">
      <alignment horizontal="right"/>
    </xf>
    <xf numFmtId="0" fontId="15" fillId="2" borderId="0" xfId="0" applyFont="1" applyFill="1" applyAlignment="1">
      <alignment horizontal="left"/>
    </xf>
    <xf numFmtId="0" fontId="17" fillId="2" borderId="0" xfId="0" applyFont="1" applyFill="1"/>
    <xf numFmtId="0" fontId="13" fillId="3" borderId="0" xfId="0" applyFont="1" applyFill="1"/>
    <xf numFmtId="0" fontId="18" fillId="3" borderId="0" xfId="0" applyFont="1" applyFill="1"/>
    <xf numFmtId="0" fontId="13" fillId="0" borderId="0" xfId="0" applyFont="1"/>
    <xf numFmtId="0" fontId="0" fillId="2" borderId="0" xfId="0" applyFill="1" applyAlignment="1">
      <alignment horizontal="left"/>
    </xf>
    <xf numFmtId="0" fontId="5" fillId="4" borderId="0" xfId="0" applyFont="1" applyFill="1"/>
    <xf numFmtId="0" fontId="7" fillId="4" borderId="0" xfId="0" applyFont="1" applyFill="1" applyAlignment="1">
      <alignment horizontal="left"/>
    </xf>
    <xf numFmtId="0" fontId="5" fillId="4" borderId="0" xfId="0" applyFont="1" applyFill="1" applyAlignment="1">
      <alignment horizontal="right"/>
    </xf>
    <xf numFmtId="0" fontId="7" fillId="4" borderId="0" xfId="0" applyFont="1" applyFill="1"/>
    <xf numFmtId="0" fontId="10" fillId="2" borderId="0" xfId="0" quotePrefix="1" applyFont="1" applyFill="1" applyAlignment="1">
      <alignment vertical="top"/>
    </xf>
    <xf numFmtId="0" fontId="5" fillId="2" borderId="0" xfId="0" applyFont="1" applyFill="1" applyAlignment="1">
      <alignment horizontal="right" vertical="top"/>
    </xf>
    <xf numFmtId="0" fontId="6" fillId="2" borderId="0" xfId="0" applyFont="1" applyFill="1" applyAlignment="1">
      <alignment vertical="top"/>
    </xf>
    <xf numFmtId="0" fontId="2" fillId="4" borderId="0" xfId="0" applyFont="1" applyFill="1" applyAlignment="1">
      <alignment horizontal="right"/>
    </xf>
    <xf numFmtId="0" fontId="4" fillId="4" borderId="0" xfId="0" applyFont="1" applyFill="1"/>
    <xf numFmtId="14" fontId="0" fillId="0" borderId="0" xfId="0" applyNumberFormat="1"/>
    <xf numFmtId="2" fontId="22" fillId="4" borderId="0" xfId="0" applyNumberFormat="1" applyFont="1" applyFill="1" applyAlignment="1">
      <alignment horizontal="right"/>
    </xf>
    <xf numFmtId="0" fontId="23" fillId="4" borderId="0" xfId="0" applyFont="1" applyFill="1" applyAlignment="1">
      <alignment horizontal="right"/>
    </xf>
    <xf numFmtId="0" fontId="25" fillId="4" borderId="0" xfId="0" applyFont="1" applyFill="1"/>
    <xf numFmtId="3" fontId="6" fillId="2" borderId="0" xfId="0" applyNumberFormat="1" applyFont="1" applyFill="1" applyAlignment="1">
      <alignment vertical="top"/>
    </xf>
    <xf numFmtId="3" fontId="2" fillId="2" borderId="0" xfId="0" applyNumberFormat="1" applyFont="1" applyFill="1"/>
    <xf numFmtId="0" fontId="21" fillId="0" borderId="0" xfId="0" applyFont="1" applyProtection="1">
      <protection locked="0"/>
    </xf>
    <xf numFmtId="0" fontId="25" fillId="0" borderId="0" xfId="0" applyFont="1"/>
    <xf numFmtId="0" fontId="3" fillId="0" borderId="0" xfId="0" applyFont="1"/>
    <xf numFmtId="0" fontId="3" fillId="0" borderId="0" xfId="0" quotePrefix="1" applyFont="1"/>
    <xf numFmtId="0" fontId="3" fillId="0" borderId="0" xfId="0" applyFont="1" applyAlignment="1">
      <alignment horizontal="right"/>
    </xf>
    <xf numFmtId="0" fontId="3" fillId="0" borderId="0" xfId="0" applyFont="1" applyAlignment="1">
      <alignment horizontal="left" vertical="center"/>
    </xf>
    <xf numFmtId="0" fontId="3" fillId="0" borderId="0" xfId="0" applyFont="1" applyAlignment="1">
      <alignment horizontal="left" vertical="center" wrapText="1"/>
    </xf>
    <xf numFmtId="1" fontId="24" fillId="4" borderId="1" xfId="0" applyNumberFormat="1" applyFont="1" applyFill="1" applyBorder="1" applyAlignment="1">
      <alignment horizontal="right"/>
    </xf>
    <xf numFmtId="1" fontId="19" fillId="4" borderId="1" xfId="0" applyNumberFormat="1" applyFont="1" applyFill="1" applyBorder="1" applyAlignment="1">
      <alignment horizontal="right"/>
    </xf>
    <xf numFmtId="0" fontId="13" fillId="0" borderId="0" xfId="0" applyFont="1" applyAlignment="1">
      <alignment horizontal="left"/>
    </xf>
    <xf numFmtId="0" fontId="9" fillId="4" borderId="0" xfId="0" applyFont="1" applyFill="1"/>
    <xf numFmtId="0" fontId="26" fillId="4" borderId="0" xfId="0" applyFont="1" applyFill="1"/>
    <xf numFmtId="0" fontId="8" fillId="2" borderId="0" xfId="0" applyFont="1" applyFill="1" applyAlignment="1">
      <alignment horizontal="right" vertical="top"/>
    </xf>
    <xf numFmtId="0" fontId="0" fillId="2" borderId="0" xfId="0" applyFill="1" applyAlignment="1">
      <alignment horizontal="right"/>
    </xf>
    <xf numFmtId="0" fontId="20" fillId="2" borderId="0" xfId="0" applyFont="1" applyFill="1"/>
    <xf numFmtId="0" fontId="20" fillId="0" borderId="0" xfId="0" applyFont="1"/>
    <xf numFmtId="0" fontId="3" fillId="0" borderId="0" xfId="0" applyFont="1" applyAlignment="1">
      <alignment wrapText="1"/>
    </xf>
    <xf numFmtId="0" fontId="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22" fmlaLink="Erläuterungen!$B$21" fmlaRange="$R$2:$R$3"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424295</xdr:colOff>
      <xdr:row>11</xdr:row>
      <xdr:rowOff>155864</xdr:rowOff>
    </xdr:from>
    <xdr:to>
      <xdr:col>10</xdr:col>
      <xdr:colOff>467591</xdr:colOff>
      <xdr:row>11</xdr:row>
      <xdr:rowOff>164523</xdr:rowOff>
    </xdr:to>
    <xdr:cxnSp macro="">
      <xdr:nvCxnSpPr>
        <xdr:cNvPr id="3" name="Gerader Verbinder 2">
          <a:extLst>
            <a:ext uri="{FF2B5EF4-FFF2-40B4-BE49-F238E27FC236}">
              <a16:creationId xmlns:a16="http://schemas.microsoft.com/office/drawing/2014/main" id="{00000000-0008-0000-0000-000003000000}"/>
            </a:ext>
          </a:extLst>
        </xdr:cNvPr>
        <xdr:cNvCxnSpPr/>
      </xdr:nvCxnSpPr>
      <xdr:spPr>
        <a:xfrm flipV="1">
          <a:off x="554181" y="2260023"/>
          <a:ext cx="7602683" cy="8659"/>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436419</xdr:colOff>
      <xdr:row>20</xdr:row>
      <xdr:rowOff>129888</xdr:rowOff>
    </xdr:from>
    <xdr:to>
      <xdr:col>10</xdr:col>
      <xdr:colOff>429497</xdr:colOff>
      <xdr:row>20</xdr:row>
      <xdr:rowOff>136807</xdr:rowOff>
    </xdr:to>
    <xdr:cxnSp macro="">
      <xdr:nvCxnSpPr>
        <xdr:cNvPr id="4" name="Gerader Verbinder 3">
          <a:extLst>
            <a:ext uri="{FF2B5EF4-FFF2-40B4-BE49-F238E27FC236}">
              <a16:creationId xmlns:a16="http://schemas.microsoft.com/office/drawing/2014/main" id="{00000000-0008-0000-0000-000004000000}"/>
            </a:ext>
          </a:extLst>
        </xdr:cNvPr>
        <xdr:cNvCxnSpPr/>
      </xdr:nvCxnSpPr>
      <xdr:spPr>
        <a:xfrm>
          <a:off x="566305" y="4381502"/>
          <a:ext cx="7552465" cy="6919"/>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402543</xdr:colOff>
      <xdr:row>2</xdr:row>
      <xdr:rowOff>48491</xdr:rowOff>
    </xdr:from>
    <xdr:to>
      <xdr:col>16</xdr:col>
      <xdr:colOff>274492</xdr:colOff>
      <xdr:row>3</xdr:row>
      <xdr:rowOff>69388</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3338" y="273627"/>
          <a:ext cx="1398489" cy="439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15</xdr:row>
          <xdr:rowOff>66675</xdr:rowOff>
        </xdr:from>
        <xdr:to>
          <xdr:col>9</xdr:col>
          <xdr:colOff>19050</xdr:colOff>
          <xdr:row>16</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7BE79-4786-4FE5-8525-803FC80049D9}">
  <sheetPr codeName="Tabelle1">
    <tabColor theme="4" tint="0.79998168889431442"/>
  </sheetPr>
  <dimension ref="A1:S33"/>
  <sheetViews>
    <sheetView showGridLines="0" tabSelected="1" zoomScale="110" zoomScaleNormal="110" workbookViewId="0">
      <selection activeCell="I7" sqref="I7"/>
    </sheetView>
  </sheetViews>
  <sheetFormatPr baseColWidth="10" defaultColWidth="0" defaultRowHeight="15" zeroHeight="1" x14ac:dyDescent="0.25"/>
  <cols>
    <col min="1" max="1" width="2" customWidth="1"/>
    <col min="2" max="2" width="8.42578125" customWidth="1"/>
    <col min="3" max="3" width="16.42578125" customWidth="1"/>
    <col min="4" max="4" width="10" customWidth="1"/>
    <col min="5" max="5" width="18" customWidth="1"/>
    <col min="6" max="6" width="11.42578125" customWidth="1"/>
    <col min="7" max="7" width="13.42578125" customWidth="1"/>
    <col min="8" max="9" width="11.42578125" customWidth="1"/>
    <col min="10" max="10" width="13.28515625" customWidth="1"/>
    <col min="11" max="11" width="17.140625" customWidth="1"/>
    <col min="12" max="12" width="11.140625" style="15" customWidth="1"/>
    <col min="13" max="13" width="2.7109375" style="15" customWidth="1"/>
    <col min="14" max="16" width="11.42578125" customWidth="1"/>
    <col min="17" max="17" width="8.7109375" customWidth="1"/>
    <col min="18" max="18" width="2.140625" customWidth="1"/>
    <col min="19" max="19" width="0" hidden="1" customWidth="1"/>
    <col min="20" max="16384" width="11.42578125" hidden="1"/>
  </cols>
  <sheetData>
    <row r="1" spans="2:19" ht="9" customHeight="1" x14ac:dyDescent="0.25"/>
    <row r="2" spans="2:19" ht="9" customHeight="1" x14ac:dyDescent="0.25">
      <c r="B2" s="1"/>
      <c r="C2" s="1"/>
      <c r="D2" s="1"/>
      <c r="E2" s="1"/>
      <c r="F2" s="1"/>
      <c r="G2" s="1"/>
      <c r="H2" s="1"/>
      <c r="I2" s="1"/>
      <c r="J2" s="1"/>
      <c r="K2" s="1"/>
      <c r="L2" s="16"/>
      <c r="M2" s="16"/>
      <c r="N2" s="1"/>
      <c r="O2" s="1"/>
      <c r="P2" s="1"/>
      <c r="Q2" s="1"/>
      <c r="R2" s="67" t="s">
        <v>34</v>
      </c>
    </row>
    <row r="3" spans="2:19" ht="33.75" x14ac:dyDescent="0.5">
      <c r="B3" s="1"/>
      <c r="C3" s="1"/>
      <c r="D3" s="72" t="s">
        <v>19</v>
      </c>
      <c r="E3" s="73"/>
      <c r="F3" s="73"/>
      <c r="G3" s="73"/>
      <c r="H3" s="9"/>
      <c r="I3" s="1"/>
      <c r="J3" s="1"/>
      <c r="K3" s="1"/>
      <c r="L3" s="16"/>
      <c r="M3" s="16"/>
      <c r="N3" s="1"/>
      <c r="O3" s="1"/>
      <c r="P3" s="1"/>
      <c r="Q3" s="1"/>
      <c r="R3" s="67" t="s">
        <v>35</v>
      </c>
      <c r="S3" s="41">
        <f>IF(Erläuterungen!B21=1,(1-I15/100),1)</f>
        <v>1</v>
      </c>
    </row>
    <row r="4" spans="2:19" x14ac:dyDescent="0.25">
      <c r="B4" s="1"/>
      <c r="C4" s="1"/>
      <c r="D4" s="47" t="s">
        <v>11</v>
      </c>
      <c r="E4" s="23"/>
      <c r="F4" s="9"/>
      <c r="G4" s="9"/>
      <c r="H4" s="9"/>
      <c r="I4" s="1"/>
      <c r="J4" s="1"/>
      <c r="K4" s="1"/>
      <c r="L4" s="16"/>
      <c r="M4" s="16"/>
      <c r="N4" s="1"/>
      <c r="O4" s="1"/>
      <c r="P4" s="1"/>
      <c r="Q4" s="1"/>
      <c r="R4" s="39"/>
    </row>
    <row r="5" spans="2:19" ht="6" customHeight="1" x14ac:dyDescent="0.25">
      <c r="B5" s="1"/>
      <c r="C5" s="1"/>
      <c r="D5" s="1"/>
      <c r="E5" s="23"/>
      <c r="F5" s="9"/>
      <c r="G5" s="9"/>
      <c r="H5" s="9"/>
      <c r="I5" s="1"/>
      <c r="J5" s="1"/>
      <c r="K5" s="1"/>
      <c r="L5" s="16"/>
      <c r="M5" s="21"/>
      <c r="N5" s="28"/>
      <c r="O5" s="28"/>
      <c r="P5" s="28"/>
      <c r="Q5" s="1"/>
      <c r="R5" s="40">
        <v>40</v>
      </c>
    </row>
    <row r="6" spans="2:19" ht="15.75" customHeight="1" x14ac:dyDescent="0.25">
      <c r="B6" s="1"/>
      <c r="C6" s="1"/>
      <c r="D6" s="1"/>
      <c r="E6" s="23"/>
      <c r="F6" s="9"/>
      <c r="G6" s="9"/>
      <c r="H6" s="9"/>
      <c r="I6" s="1"/>
      <c r="J6" s="1"/>
      <c r="K6" s="1"/>
      <c r="L6" s="16"/>
      <c r="M6" s="21"/>
      <c r="N6" s="25" t="s">
        <v>6</v>
      </c>
      <c r="O6" s="26"/>
      <c r="P6" s="28"/>
      <c r="Q6" s="1"/>
      <c r="R6" s="40"/>
    </row>
    <row r="7" spans="2:19" ht="23.25" customHeight="1" x14ac:dyDescent="0.35">
      <c r="B7" s="1"/>
      <c r="C7" s="37" t="s">
        <v>38</v>
      </c>
      <c r="D7" s="37"/>
      <c r="E7" s="23"/>
      <c r="F7" s="12"/>
      <c r="G7" s="12"/>
      <c r="H7" s="11" t="s">
        <v>47</v>
      </c>
      <c r="I7" s="13"/>
      <c r="J7" s="5" t="s">
        <v>13</v>
      </c>
      <c r="K7" s="1"/>
      <c r="L7" s="17"/>
      <c r="M7" s="21"/>
      <c r="N7" s="31" t="str">
        <f>IF(I7&gt;100,"Sind Sie sicher?","")</f>
        <v/>
      </c>
      <c r="O7" s="28"/>
      <c r="P7" s="28"/>
      <c r="Q7" s="38"/>
      <c r="R7" s="40">
        <v>2900</v>
      </c>
    </row>
    <row r="8" spans="2:19" ht="7.9" customHeight="1" x14ac:dyDescent="0.35">
      <c r="B8" s="1"/>
      <c r="C8" s="42"/>
      <c r="D8" s="42"/>
      <c r="E8" s="23"/>
      <c r="F8" s="2"/>
      <c r="G8" s="2"/>
      <c r="H8" s="2"/>
      <c r="I8" s="2"/>
      <c r="J8" s="2"/>
      <c r="K8" s="2"/>
      <c r="L8" s="17"/>
      <c r="M8" s="20"/>
      <c r="N8" s="69"/>
      <c r="O8" s="7"/>
      <c r="P8" s="7"/>
      <c r="Q8" s="38"/>
      <c r="R8" s="39"/>
    </row>
    <row r="9" spans="2:19" ht="23.25" x14ac:dyDescent="0.35">
      <c r="B9" s="1"/>
      <c r="C9" s="42"/>
      <c r="D9" s="42"/>
      <c r="E9" s="1"/>
      <c r="F9" s="1"/>
      <c r="G9" s="4"/>
      <c r="H9" s="4" t="s">
        <v>31</v>
      </c>
      <c r="I9" s="13"/>
      <c r="J9" s="5" t="s">
        <v>3</v>
      </c>
      <c r="K9" s="5"/>
      <c r="L9" s="17"/>
      <c r="M9" s="20"/>
      <c r="N9" s="31"/>
      <c r="O9" s="28"/>
      <c r="P9" s="7"/>
      <c r="Q9" s="1"/>
      <c r="R9" s="39"/>
    </row>
    <row r="10" spans="2:19" ht="8.1" customHeight="1" x14ac:dyDescent="0.35">
      <c r="B10" s="1"/>
      <c r="C10" s="42"/>
      <c r="D10" s="42"/>
      <c r="E10" s="1"/>
      <c r="F10" s="1"/>
      <c r="G10" s="4"/>
      <c r="H10" s="4"/>
      <c r="I10" s="2"/>
      <c r="J10" s="5"/>
      <c r="K10" s="5"/>
      <c r="L10" s="17"/>
      <c r="M10" s="20"/>
      <c r="N10" s="31"/>
      <c r="O10" s="28"/>
      <c r="P10" s="7"/>
      <c r="Q10" s="1"/>
      <c r="R10" s="39"/>
    </row>
    <row r="11" spans="2:19" ht="23.25" x14ac:dyDescent="0.35">
      <c r="B11" s="1"/>
      <c r="C11" s="37" t="s">
        <v>39</v>
      </c>
      <c r="D11" s="37"/>
      <c r="E11" s="1"/>
      <c r="F11" s="1"/>
      <c r="G11" s="3"/>
      <c r="H11" s="11" t="s">
        <v>1</v>
      </c>
      <c r="I11" s="14"/>
      <c r="J11" s="5" t="s">
        <v>22</v>
      </c>
      <c r="K11" s="5"/>
      <c r="L11" s="17"/>
      <c r="M11" s="20"/>
      <c r="N11" s="18"/>
      <c r="O11" s="7"/>
      <c r="P11" s="7"/>
      <c r="Q11" s="1"/>
    </row>
    <row r="12" spans="2:19" ht="23.25" x14ac:dyDescent="0.35">
      <c r="B12" s="1"/>
      <c r="C12" s="37"/>
      <c r="D12" s="37"/>
      <c r="E12" s="1"/>
      <c r="F12" s="1"/>
      <c r="G12" s="3"/>
      <c r="H12" s="11"/>
      <c r="I12" s="57"/>
      <c r="J12" s="5"/>
      <c r="K12" s="5"/>
      <c r="L12" s="17"/>
      <c r="M12" s="20"/>
      <c r="N12" s="18"/>
      <c r="O12" s="7"/>
      <c r="P12" s="7"/>
      <c r="Q12" s="1"/>
    </row>
    <row r="13" spans="2:19" ht="23.25" x14ac:dyDescent="0.35">
      <c r="B13" s="1"/>
      <c r="C13" s="37" t="s">
        <v>36</v>
      </c>
      <c r="D13" s="37"/>
      <c r="E13" s="35"/>
      <c r="F13" s="33"/>
      <c r="G13" s="34"/>
      <c r="H13" s="36" t="s">
        <v>10</v>
      </c>
      <c r="I13" s="13">
        <v>0</v>
      </c>
      <c r="J13" s="5" t="s">
        <v>0</v>
      </c>
      <c r="K13" s="5"/>
      <c r="L13" s="17"/>
      <c r="M13" s="20"/>
      <c r="N13" s="31" t="str">
        <f>IF(I13&gt;365,"Bitte überprüfen", "")</f>
        <v/>
      </c>
      <c r="O13" s="28"/>
      <c r="P13" s="8"/>
      <c r="Q13" s="1"/>
      <c r="R13" s="39"/>
    </row>
    <row r="14" spans="2:19" ht="7.9" customHeight="1" x14ac:dyDescent="0.35">
      <c r="B14" s="1"/>
      <c r="C14" s="42"/>
      <c r="D14" s="42"/>
      <c r="E14" s="33"/>
      <c r="F14" s="33"/>
      <c r="G14" s="34"/>
      <c r="H14" s="36"/>
      <c r="I14" s="2"/>
      <c r="J14" s="5"/>
      <c r="K14" s="5"/>
      <c r="L14" s="17"/>
      <c r="M14" s="20"/>
      <c r="N14" s="31"/>
      <c r="O14" s="32"/>
      <c r="P14" s="8"/>
      <c r="Q14" s="1"/>
    </row>
    <row r="15" spans="2:19" ht="23.25" x14ac:dyDescent="0.35">
      <c r="B15" s="1"/>
      <c r="C15" s="42"/>
      <c r="D15" s="42"/>
      <c r="E15" s="33"/>
      <c r="F15" s="33"/>
      <c r="G15" s="34"/>
      <c r="H15" s="36" t="s">
        <v>15</v>
      </c>
      <c r="I15" s="13">
        <v>0</v>
      </c>
      <c r="J15" s="5" t="s">
        <v>2</v>
      </c>
      <c r="K15" s="5"/>
      <c r="L15" s="17"/>
      <c r="M15" s="20"/>
      <c r="N15" s="31"/>
      <c r="O15" s="24"/>
      <c r="P15" s="8"/>
      <c r="Q15" s="1"/>
    </row>
    <row r="16" spans="2:19" ht="23.25" x14ac:dyDescent="0.35">
      <c r="B16" s="1"/>
      <c r="C16" s="42"/>
      <c r="D16" s="42"/>
      <c r="E16" s="33"/>
      <c r="F16" s="33"/>
      <c r="G16" s="34"/>
      <c r="H16" s="29" t="s">
        <v>33</v>
      </c>
      <c r="I16" s="2"/>
      <c r="J16" s="5"/>
      <c r="K16" s="5"/>
      <c r="L16" s="17"/>
      <c r="M16" s="20"/>
      <c r="N16" s="31"/>
      <c r="O16" s="8"/>
      <c r="P16" s="8"/>
      <c r="Q16" s="1"/>
    </row>
    <row r="17" spans="2:17" ht="7.9" customHeight="1" x14ac:dyDescent="0.35">
      <c r="B17" s="1"/>
      <c r="C17" s="42"/>
      <c r="D17" s="42"/>
      <c r="E17" s="33"/>
      <c r="F17" s="33"/>
      <c r="G17" s="34"/>
      <c r="H17" s="29"/>
      <c r="I17" s="2"/>
      <c r="J17" s="5"/>
      <c r="K17" s="5"/>
      <c r="L17" s="17"/>
      <c r="M17" s="20"/>
      <c r="N17" s="31"/>
      <c r="O17" s="8"/>
      <c r="P17" s="8"/>
      <c r="Q17" s="1"/>
    </row>
    <row r="18" spans="2:17" ht="23.25" x14ac:dyDescent="0.35">
      <c r="B18" s="1"/>
      <c r="C18" s="42"/>
      <c r="D18" s="42"/>
      <c r="E18" s="1"/>
      <c r="F18" s="1"/>
      <c r="G18" s="3"/>
      <c r="H18" s="36" t="s">
        <v>41</v>
      </c>
      <c r="I18" s="13">
        <v>0</v>
      </c>
      <c r="J18" s="5" t="s">
        <v>9</v>
      </c>
      <c r="K18" s="5"/>
      <c r="L18" s="17"/>
      <c r="M18" s="20"/>
      <c r="N18" s="31"/>
      <c r="O18" s="8"/>
      <c r="P18" s="8"/>
      <c r="Q18" s="1"/>
    </row>
    <row r="19" spans="2:17" ht="8.1" customHeight="1" x14ac:dyDescent="0.35">
      <c r="B19" s="1"/>
      <c r="C19" s="42"/>
      <c r="D19" s="42"/>
      <c r="E19" s="1"/>
      <c r="F19" s="1"/>
      <c r="G19" s="3"/>
      <c r="H19" s="36"/>
      <c r="I19" s="2"/>
      <c r="J19" s="5"/>
      <c r="K19" s="5"/>
      <c r="L19" s="17"/>
      <c r="M19" s="20"/>
      <c r="N19" s="31"/>
      <c r="O19" s="8"/>
      <c r="P19" s="8"/>
      <c r="Q19" s="1"/>
    </row>
    <row r="20" spans="2:17" ht="23.25" x14ac:dyDescent="0.35">
      <c r="B20" s="1"/>
      <c r="C20" s="1"/>
      <c r="D20" s="1"/>
      <c r="E20" s="1"/>
      <c r="F20" s="1"/>
      <c r="G20" s="3"/>
      <c r="H20" s="36" t="s">
        <v>4</v>
      </c>
      <c r="I20" s="13">
        <v>0</v>
      </c>
      <c r="J20" s="5" t="s">
        <v>37</v>
      </c>
      <c r="K20" s="5"/>
      <c r="L20" s="17"/>
      <c r="M20" s="20"/>
      <c r="N20" s="18"/>
      <c r="O20" s="8"/>
      <c r="P20" s="8"/>
      <c r="Q20" s="1"/>
    </row>
    <row r="21" spans="2:17" ht="15" customHeight="1" x14ac:dyDescent="0.35">
      <c r="B21" s="1"/>
      <c r="C21" s="1"/>
      <c r="D21" s="1"/>
      <c r="E21" s="1"/>
      <c r="F21" s="1"/>
      <c r="G21" s="3"/>
      <c r="H21" s="36"/>
      <c r="I21" s="2"/>
      <c r="J21" s="5"/>
      <c r="K21" s="5"/>
      <c r="L21" s="17"/>
      <c r="M21" s="20"/>
      <c r="N21" s="18"/>
      <c r="O21" s="8"/>
      <c r="P21" s="8"/>
      <c r="Q21" s="1"/>
    </row>
    <row r="22" spans="2:17" ht="23.25" x14ac:dyDescent="0.35">
      <c r="B22" s="1"/>
      <c r="C22" s="42"/>
      <c r="D22" s="42"/>
      <c r="E22" s="1"/>
      <c r="F22" s="9"/>
      <c r="G22" s="10"/>
      <c r="H22" s="4" t="s">
        <v>7</v>
      </c>
      <c r="I22" s="6">
        <f>ROUND(IF(I9*(1-I13/365)*(1-I15/100)+I7*S3*100/(I11+0.00001)-I18*100/(I11+0.00001)&lt;=R5,I9*(1-I13/365)*(1-I15/100)+I7*S3*100/(I11+0.00001)-I18*100/(I11+0.00001),R5),2)</f>
        <v>0</v>
      </c>
      <c r="J22" s="12" t="s">
        <v>27</v>
      </c>
      <c r="K22" s="12"/>
      <c r="L22" s="17"/>
      <c r="M22" s="20"/>
      <c r="N22" s="18" t="str">
        <f>IF(I9*(1-I13/365)*(1-I15/100)+I7*100/(I11+0.00001)&gt;R5,"Kostenbremse wirkt bis 40 c/kWh","")</f>
        <v/>
      </c>
      <c r="O22" s="8"/>
      <c r="P22" s="8"/>
      <c r="Q22" s="1"/>
    </row>
    <row r="23" spans="2:17" ht="8.1" customHeight="1" x14ac:dyDescent="0.35">
      <c r="B23" s="1"/>
      <c r="C23" s="42"/>
      <c r="D23" s="42"/>
      <c r="E23" s="1"/>
      <c r="F23" s="9"/>
      <c r="G23" s="10"/>
      <c r="H23" s="4"/>
      <c r="I23" s="6"/>
      <c r="J23" s="12"/>
      <c r="K23" s="12"/>
      <c r="L23" s="17"/>
      <c r="M23" s="20"/>
      <c r="N23" s="18"/>
      <c r="O23" s="8"/>
      <c r="P23" s="8"/>
      <c r="Q23" s="1"/>
    </row>
    <row r="24" spans="2:17" ht="25.9" customHeight="1" x14ac:dyDescent="0.35">
      <c r="B24" s="1"/>
      <c r="C24" s="1"/>
      <c r="D24" s="1"/>
      <c r="E24" s="1"/>
      <c r="F24" s="12"/>
      <c r="G24" s="11"/>
      <c r="H24" s="48" t="s">
        <v>5</v>
      </c>
      <c r="I24" s="56">
        <f>MIN((I11-I20),R7)</f>
        <v>0</v>
      </c>
      <c r="J24" s="49" t="s">
        <v>26</v>
      </c>
      <c r="K24" s="6"/>
      <c r="L24" s="16"/>
      <c r="M24" s="21"/>
      <c r="N24" s="18" t="str">
        <f>IF((I11-I20)&gt;R7,"Kostenbremse wirkt bis 2900 kWh","")</f>
        <v/>
      </c>
      <c r="O24" s="8"/>
      <c r="P24" s="8"/>
      <c r="Q24" s="1"/>
    </row>
    <row r="25" spans="2:17" ht="7.9" customHeight="1" x14ac:dyDescent="0.35">
      <c r="B25" s="1"/>
      <c r="C25" s="28"/>
      <c r="D25" s="28"/>
      <c r="E25" s="28"/>
      <c r="F25" s="28"/>
      <c r="G25" s="50"/>
      <c r="H25" s="50"/>
      <c r="I25" s="8"/>
      <c r="J25" s="8"/>
      <c r="K25" s="8"/>
      <c r="L25" s="16"/>
      <c r="M25" s="21"/>
      <c r="N25" s="19"/>
      <c r="O25" s="8"/>
      <c r="P25" s="8"/>
      <c r="Q25" s="1"/>
    </row>
    <row r="26" spans="2:17" ht="21.75" thickBot="1" x14ac:dyDescent="0.4">
      <c r="B26" s="1"/>
      <c r="C26" s="44" t="s">
        <v>40</v>
      </c>
      <c r="D26" s="28"/>
      <c r="E26" s="28"/>
      <c r="F26" s="28"/>
      <c r="G26" s="45" t="s">
        <v>44</v>
      </c>
      <c r="H26" s="66">
        <f>MAX(ROUND(($I$22-10)*$I$24/100/12,0),0)</f>
        <v>0</v>
      </c>
      <c r="I26" s="46" t="s">
        <v>29</v>
      </c>
      <c r="J26" s="28"/>
      <c r="K26" s="46"/>
      <c r="L26" s="16"/>
      <c r="M26" s="21"/>
      <c r="N26" s="28"/>
      <c r="O26" s="28"/>
      <c r="P26" s="28"/>
      <c r="Q26" s="1"/>
    </row>
    <row r="27" spans="2:17" ht="8.1" customHeight="1" thickTop="1" x14ac:dyDescent="0.35">
      <c r="B27" s="1"/>
      <c r="C27" s="44"/>
      <c r="D27" s="43"/>
      <c r="E27" s="43"/>
      <c r="F27" s="43"/>
      <c r="G27" s="45"/>
      <c r="H27" s="53"/>
      <c r="I27" s="46"/>
      <c r="J27" s="28"/>
      <c r="K27" s="46"/>
      <c r="L27" s="5"/>
      <c r="M27" s="21"/>
      <c r="N27" s="28"/>
      <c r="O27" s="28"/>
      <c r="P27" s="28"/>
      <c r="Q27" s="1"/>
    </row>
    <row r="28" spans="2:17" ht="20.100000000000001" customHeight="1" thickBot="1" x14ac:dyDescent="0.4">
      <c r="B28" s="1"/>
      <c r="C28" s="44"/>
      <c r="D28" s="43"/>
      <c r="E28" s="43"/>
      <c r="F28" s="43"/>
      <c r="G28" s="54" t="str">
        <f>"hochgerechnet:            "</f>
        <v xml:space="preserve">hochgerechnet:            </v>
      </c>
      <c r="H28" s="65">
        <f ca="1">ROUND(MAX(($I$22-10)*$I$24/100/12,0,0)*12*MIN(("30.06.2024"-TODAY()),365)/365,0)</f>
        <v>0</v>
      </c>
      <c r="I28" s="55" t="s">
        <v>42</v>
      </c>
      <c r="J28" s="7"/>
      <c r="K28" s="46"/>
      <c r="L28" s="5"/>
      <c r="M28" s="21"/>
      <c r="N28" s="68" t="str">
        <f ca="1">IF($H$28&gt;=870,"Das ist der maximal mögliche Betrag!","")</f>
        <v/>
      </c>
      <c r="O28" s="28"/>
      <c r="P28" s="28"/>
      <c r="Q28" s="1"/>
    </row>
    <row r="29" spans="2:17" ht="8.1" customHeight="1" thickTop="1" x14ac:dyDescent="0.35">
      <c r="B29" s="1"/>
      <c r="C29" s="28"/>
      <c r="D29" s="43"/>
      <c r="E29" s="43"/>
      <c r="F29" s="43"/>
      <c r="G29" s="43"/>
      <c r="H29" s="43"/>
      <c r="I29" s="51"/>
      <c r="J29" s="7"/>
      <c r="K29" s="28"/>
      <c r="L29" s="5"/>
      <c r="M29" s="21"/>
      <c r="N29" s="28"/>
      <c r="O29" s="28"/>
      <c r="P29" s="28"/>
      <c r="Q29" s="1"/>
    </row>
    <row r="30" spans="2:17" ht="23.25" x14ac:dyDescent="0.35">
      <c r="B30" s="1"/>
      <c r="C30" s="1"/>
      <c r="D30" s="1"/>
      <c r="E30" s="22"/>
      <c r="F30" s="1"/>
      <c r="G30" s="70" t="s">
        <v>28</v>
      </c>
      <c r="H30" s="70"/>
      <c r="I30" s="70"/>
      <c r="J30" s="70"/>
      <c r="K30" s="70"/>
      <c r="L30" s="27"/>
      <c r="M30" s="16"/>
      <c r="N30" s="2"/>
      <c r="O30" s="2"/>
      <c r="P30" s="71" t="s">
        <v>8</v>
      </c>
      <c r="Q30" s="71"/>
    </row>
    <row r="31" spans="2:17" ht="9" customHeight="1" x14ac:dyDescent="0.25"/>
    <row r="33" spans="9:11" hidden="1" x14ac:dyDescent="0.25">
      <c r="I33" s="52"/>
      <c r="J33" s="52"/>
      <c r="K33" s="52"/>
    </row>
  </sheetData>
  <sheetProtection algorithmName="SHA-512" hashValue="W0egWzVd4G7TXK2jkJpuvsjDWqz33u1ppKf72gj+XGXZIxSDdSQA3UThwErH8TRkEk42rvQ5LzeDAczecbMBHw==" saltValue="j/9jHOt1ialdJoUAZlnHoA==" spinCount="100000" sheet="1" selectLockedCells="1"/>
  <protectedRanges>
    <protectedRange sqref="I9:I15 I7 I18:I21" name="Eingabe"/>
  </protectedRanges>
  <mergeCells count="3">
    <mergeCell ref="G30:K30"/>
    <mergeCell ref="P30:Q30"/>
    <mergeCell ref="D3:G3"/>
  </mergeCells>
  <phoneticPr fontId="12" type="noConversion"/>
  <dataValidations count="8">
    <dataValidation type="custom" allowBlank="1" showErrorMessage="1" error="Wert außerhalb des gültigen Bereichs!" promptTitle="Negativ" prompt="Wert darf nicht negativ sein" sqref="I10" xr:uid="{00BDDBB8-0BFE-438C-AC16-C5709B3CFCFA}">
      <formula1>I10&gt;0</formula1>
    </dataValidation>
    <dataValidation type="custom" allowBlank="1" showInputMessage="1" showErrorMessage="1" errorTitle="Eurorabatt" error="Wert außerhalb des gültigen Bereichs!" sqref="I19 I18" xr:uid="{F20BBFEF-510B-4761-BB1A-3F69528DCAFF}">
      <formula1>I18&gt;=0</formula1>
    </dataValidation>
    <dataValidation type="decimal" allowBlank="1" showInputMessage="1" showErrorMessage="1" errorTitle="Arbeitspreis" error="!Wert außerhalb des gültigen Bereichs!" sqref="I15" xr:uid="{5850C055-AFC5-49EB-98F3-18AEE6D66C68}">
      <formula1>0</formula1>
      <formula2>100</formula2>
    </dataValidation>
    <dataValidation type="custom" allowBlank="1" showInputMessage="1" showErrorMessage="1" error="Wert außerhalb des gültigen Bereichs!" sqref="I13" xr:uid="{CB82AA7E-0C25-482C-8D4D-D579F359343F}">
      <formula1>AND(I13&lt;366,I13&gt;=0)</formula1>
    </dataValidation>
    <dataValidation type="custom" allowBlank="1" showInputMessage="1" showErrorMessage="1" sqref="I20:I21" xr:uid="{0985905D-77C9-4423-8433-AB716D0A1A54}">
      <formula1>AND(I20&gt;=0,I20&lt;=I11)</formula1>
    </dataValidation>
    <dataValidation type="decimal" allowBlank="1" showErrorMessage="1" error="Wert außerhalb des gültigen Bereichs!" promptTitle="Negativ" prompt="Wert darf nicht negativ sein" sqref="I9" xr:uid="{ACEC9A05-2C0A-4A18-9B0D-725819E34D1C}">
      <formula1>0</formula1>
      <formula2>120</formula2>
    </dataValidation>
    <dataValidation type="custom" allowBlank="1" showInputMessage="1" showErrorMessage="1" sqref="I7" xr:uid="{89C658B9-06F3-4CA1-977A-6EE61A19C7E4}">
      <formula1>AND(I7&gt;=0, ISNUMBER(I7))</formula1>
    </dataValidation>
    <dataValidation type="custom" allowBlank="1" showInputMessage="1" showErrorMessage="1" sqref="I11" xr:uid="{F4C80948-ACEB-41C8-B89B-AF0AB5CE43C3}">
      <formula1>AND(I11&gt;=0,ISNUMBER(I11))</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8</xdr:col>
                    <xdr:colOff>9525</xdr:colOff>
                    <xdr:row>15</xdr:row>
                    <xdr:rowOff>66675</xdr:rowOff>
                  </from>
                  <to>
                    <xdr:col>9</xdr:col>
                    <xdr:colOff>19050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076FA-919F-44F7-AC9A-8DF8073764D5}">
  <sheetPr>
    <tabColor theme="0" tint="-4.9989318521683403E-2"/>
  </sheetPr>
  <dimension ref="A1:R21"/>
  <sheetViews>
    <sheetView showGridLines="0" showRowColHeaders="0" workbookViewId="0">
      <selection activeCell="B21" sqref="B21"/>
    </sheetView>
  </sheetViews>
  <sheetFormatPr baseColWidth="10" defaultRowHeight="15" x14ac:dyDescent="0.25"/>
  <cols>
    <col min="1" max="1" width="8.7109375" customWidth="1"/>
  </cols>
  <sheetData>
    <row r="1" spans="1:18" ht="23.25" x14ac:dyDescent="0.35">
      <c r="A1" s="30" t="s">
        <v>12</v>
      </c>
    </row>
    <row r="2" spans="1:18" ht="15.75" x14ac:dyDescent="0.25">
      <c r="A2" s="59" t="s">
        <v>16</v>
      </c>
      <c r="B2" s="60"/>
      <c r="C2" s="60"/>
      <c r="D2" s="60"/>
      <c r="E2" s="60"/>
      <c r="F2" s="60"/>
      <c r="G2" s="60"/>
      <c r="H2" s="60"/>
      <c r="I2" s="60"/>
      <c r="J2" s="60"/>
      <c r="K2" s="60"/>
      <c r="L2" s="60"/>
      <c r="M2" s="60"/>
      <c r="N2" s="60"/>
      <c r="O2" s="60"/>
      <c r="P2" s="60"/>
      <c r="Q2" s="60"/>
    </row>
    <row r="3" spans="1:18" ht="15.75" x14ac:dyDescent="0.25">
      <c r="A3" s="61" t="s">
        <v>46</v>
      </c>
      <c r="B3" s="60"/>
      <c r="C3" s="60"/>
      <c r="D3" s="60"/>
      <c r="E3" s="60"/>
      <c r="F3" s="60"/>
      <c r="G3" s="60"/>
      <c r="H3" s="60"/>
      <c r="I3" s="60"/>
      <c r="J3" s="60"/>
      <c r="K3" s="60"/>
      <c r="L3" s="60"/>
      <c r="M3" s="60"/>
      <c r="N3" s="60"/>
      <c r="O3" s="60"/>
      <c r="P3" s="60"/>
      <c r="Q3" s="60"/>
    </row>
    <row r="4" spans="1:18" ht="15.75" x14ac:dyDescent="0.25">
      <c r="A4" s="61" t="s">
        <v>18</v>
      </c>
      <c r="B4" s="60"/>
      <c r="C4" s="60"/>
      <c r="D4" s="60"/>
      <c r="E4" s="60"/>
      <c r="F4" s="60"/>
      <c r="G4" s="60"/>
      <c r="H4" s="60"/>
      <c r="I4" s="60"/>
      <c r="J4" s="60"/>
      <c r="K4" s="60"/>
      <c r="L4" s="60"/>
      <c r="M4" s="60"/>
      <c r="N4" s="60"/>
      <c r="O4" s="60"/>
      <c r="P4" s="60"/>
      <c r="Q4" s="60"/>
    </row>
    <row r="5" spans="1:18" ht="15.75" x14ac:dyDescent="0.25">
      <c r="A5" s="61" t="s">
        <v>50</v>
      </c>
      <c r="B5" s="60"/>
      <c r="C5" s="60"/>
      <c r="D5" s="60"/>
      <c r="E5" s="60"/>
      <c r="F5" s="60"/>
      <c r="G5" s="60"/>
      <c r="H5" s="60"/>
      <c r="I5" s="60"/>
      <c r="J5" s="60"/>
      <c r="K5" s="60"/>
      <c r="L5" s="60"/>
      <c r="M5" s="60"/>
      <c r="N5" s="60"/>
      <c r="O5" s="60"/>
      <c r="P5" s="60"/>
      <c r="Q5" s="60"/>
    </row>
    <row r="6" spans="1:18" ht="15.75" x14ac:dyDescent="0.25">
      <c r="A6" s="60"/>
      <c r="B6" s="60"/>
      <c r="C6" s="60"/>
      <c r="D6" s="60"/>
      <c r="E6" s="60"/>
      <c r="F6" s="60"/>
      <c r="G6" s="60"/>
      <c r="H6" s="60"/>
      <c r="I6" s="60"/>
      <c r="J6" s="60"/>
      <c r="K6" s="60"/>
      <c r="L6" s="60"/>
      <c r="M6" s="60"/>
      <c r="N6" s="60"/>
      <c r="O6" s="60"/>
      <c r="P6" s="60"/>
      <c r="Q6" s="60"/>
    </row>
    <row r="7" spans="1:18" ht="15.75" x14ac:dyDescent="0.25">
      <c r="A7" s="59" t="s">
        <v>17</v>
      </c>
      <c r="B7" s="60"/>
      <c r="C7" s="60"/>
      <c r="D7" s="60"/>
      <c r="E7" s="60"/>
      <c r="F7" s="60"/>
      <c r="G7" s="60"/>
      <c r="H7" s="60"/>
      <c r="I7" s="60"/>
      <c r="J7" s="60"/>
      <c r="K7" s="60"/>
      <c r="L7" s="60"/>
      <c r="M7" s="60"/>
      <c r="N7" s="60"/>
      <c r="O7" s="60"/>
      <c r="P7" s="60"/>
      <c r="Q7" s="60"/>
    </row>
    <row r="8" spans="1:18" ht="15.75" x14ac:dyDescent="0.25">
      <c r="A8" s="62" t="s">
        <v>14</v>
      </c>
      <c r="B8" s="60" t="s">
        <v>23</v>
      </c>
      <c r="C8" s="60"/>
      <c r="D8" s="60"/>
      <c r="E8" s="60"/>
      <c r="F8" s="60"/>
      <c r="G8" s="60"/>
      <c r="H8" s="60"/>
      <c r="I8" s="60"/>
      <c r="J8" s="60"/>
      <c r="K8" s="60"/>
      <c r="L8" s="60"/>
      <c r="M8" s="60"/>
      <c r="N8" s="60"/>
      <c r="O8" s="60"/>
      <c r="P8" s="60"/>
      <c r="Q8" s="60"/>
    </row>
    <row r="9" spans="1:18" ht="15.75" x14ac:dyDescent="0.25">
      <c r="A9" s="62" t="s">
        <v>20</v>
      </c>
      <c r="B9" s="60" t="s">
        <v>25</v>
      </c>
      <c r="C9" s="60"/>
      <c r="D9" s="60"/>
      <c r="E9" s="60"/>
      <c r="F9" s="60"/>
      <c r="G9" s="60"/>
      <c r="H9" s="60"/>
      <c r="I9" s="60"/>
      <c r="J9" s="60"/>
      <c r="K9" s="60"/>
      <c r="L9" s="60"/>
      <c r="M9" s="60"/>
      <c r="N9" s="60"/>
      <c r="O9" s="60"/>
      <c r="P9" s="60"/>
      <c r="Q9" s="60"/>
    </row>
    <row r="10" spans="1:18" ht="15.75" x14ac:dyDescent="0.25">
      <c r="A10" s="62" t="s">
        <v>24</v>
      </c>
      <c r="B10" s="60" t="s">
        <v>32</v>
      </c>
      <c r="C10" s="60"/>
      <c r="D10" s="60"/>
      <c r="E10" s="60"/>
      <c r="F10" s="60"/>
      <c r="G10" s="60"/>
      <c r="H10" s="60"/>
      <c r="I10" s="60"/>
      <c r="J10" s="60"/>
      <c r="K10" s="60"/>
      <c r="L10" s="60"/>
      <c r="M10" s="60"/>
      <c r="N10" s="60"/>
      <c r="O10" s="60"/>
      <c r="P10" s="60"/>
      <c r="Q10" s="60"/>
    </row>
    <row r="11" spans="1:18" ht="15" customHeight="1" x14ac:dyDescent="0.25">
      <c r="A11" s="62" t="s">
        <v>30</v>
      </c>
      <c r="B11" s="75" t="s">
        <v>45</v>
      </c>
      <c r="C11" s="75"/>
      <c r="D11" s="75"/>
      <c r="E11" s="75"/>
      <c r="F11" s="75"/>
      <c r="G11" s="75"/>
      <c r="H11" s="75"/>
      <c r="I11" s="75"/>
      <c r="J11" s="75"/>
      <c r="K11" s="75"/>
      <c r="L11" s="75"/>
      <c r="M11" s="75"/>
      <c r="N11" s="75"/>
      <c r="O11" s="75"/>
      <c r="P11" s="75"/>
      <c r="Q11" s="75"/>
      <c r="R11" s="75"/>
    </row>
    <row r="12" spans="1:18" ht="16.899999999999999" customHeight="1" x14ac:dyDescent="0.25">
      <c r="A12" s="60"/>
      <c r="B12" s="75"/>
      <c r="C12" s="75"/>
      <c r="D12" s="75"/>
      <c r="E12" s="75"/>
      <c r="F12" s="75"/>
      <c r="G12" s="75"/>
      <c r="H12" s="75"/>
      <c r="I12" s="75"/>
      <c r="J12" s="75"/>
      <c r="K12" s="75"/>
      <c r="L12" s="75"/>
      <c r="M12" s="75"/>
      <c r="N12" s="75"/>
      <c r="O12" s="75"/>
      <c r="P12" s="75"/>
      <c r="Q12" s="75"/>
      <c r="R12" s="75"/>
    </row>
    <row r="13" spans="1:18" ht="15.75" x14ac:dyDescent="0.25">
      <c r="A13" s="62" t="s">
        <v>43</v>
      </c>
      <c r="B13" s="63" t="s">
        <v>48</v>
      </c>
      <c r="C13" s="64"/>
      <c r="D13" s="64"/>
      <c r="E13" s="64"/>
      <c r="F13" s="64"/>
      <c r="G13" s="64"/>
      <c r="H13" s="64"/>
      <c r="I13" s="64"/>
      <c r="J13" s="64"/>
      <c r="K13" s="64"/>
      <c r="L13" s="64"/>
      <c r="M13" s="64"/>
      <c r="N13" s="64"/>
      <c r="O13" s="64"/>
      <c r="P13" s="64"/>
      <c r="Q13" s="60"/>
    </row>
    <row r="14" spans="1:18" ht="15.75" x14ac:dyDescent="0.25">
      <c r="A14" s="60"/>
      <c r="B14" s="60"/>
      <c r="C14" s="60"/>
      <c r="D14" s="60"/>
      <c r="E14" s="60"/>
      <c r="F14" s="60"/>
      <c r="G14" s="60"/>
      <c r="H14" s="60"/>
      <c r="I14" s="60"/>
      <c r="J14" s="60"/>
      <c r="K14" s="60"/>
      <c r="L14" s="60"/>
      <c r="M14" s="60"/>
      <c r="N14" s="60"/>
      <c r="O14" s="60"/>
      <c r="P14" s="60"/>
      <c r="Q14" s="60"/>
    </row>
    <row r="15" spans="1:18" ht="15.75" x14ac:dyDescent="0.25">
      <c r="A15" s="59" t="s">
        <v>21</v>
      </c>
      <c r="B15" s="60"/>
      <c r="C15" s="60"/>
      <c r="D15" s="60"/>
      <c r="E15" s="60"/>
      <c r="F15" s="60"/>
      <c r="G15" s="60"/>
      <c r="H15" s="60"/>
      <c r="I15" s="60"/>
      <c r="J15" s="60"/>
      <c r="K15" s="60"/>
      <c r="L15" s="60"/>
      <c r="M15" s="60"/>
      <c r="N15" s="60"/>
      <c r="O15" s="60"/>
      <c r="P15" s="60"/>
      <c r="Q15" s="60"/>
    </row>
    <row r="16" spans="1:18" ht="15.75" x14ac:dyDescent="0.25">
      <c r="A16" s="74" t="s">
        <v>49</v>
      </c>
      <c r="B16" s="74"/>
      <c r="C16" s="74"/>
      <c r="D16" s="74"/>
      <c r="E16" s="74"/>
      <c r="F16" s="74"/>
      <c r="G16" s="74"/>
      <c r="H16" s="74"/>
      <c r="I16" s="74"/>
      <c r="J16" s="74"/>
      <c r="K16" s="74"/>
      <c r="L16" s="74"/>
      <c r="M16" s="74"/>
      <c r="N16" s="74"/>
      <c r="O16" s="60"/>
      <c r="P16" s="60"/>
      <c r="Q16" s="60"/>
    </row>
    <row r="17" spans="1:17" ht="15.75" x14ac:dyDescent="0.25">
      <c r="A17" s="74"/>
      <c r="B17" s="74"/>
      <c r="C17" s="74"/>
      <c r="D17" s="74"/>
      <c r="E17" s="74"/>
      <c r="F17" s="74"/>
      <c r="G17" s="74"/>
      <c r="H17" s="74"/>
      <c r="I17" s="74"/>
      <c r="J17" s="74"/>
      <c r="K17" s="74"/>
      <c r="L17" s="74"/>
      <c r="M17" s="74"/>
      <c r="N17" s="74"/>
      <c r="O17" s="60"/>
      <c r="P17" s="60"/>
      <c r="Q17" s="60"/>
    </row>
    <row r="18" spans="1:17" ht="15.75" x14ac:dyDescent="0.25">
      <c r="A18" s="60"/>
      <c r="B18" s="60"/>
      <c r="C18" s="60"/>
      <c r="D18" s="60"/>
      <c r="E18" s="60"/>
      <c r="F18" s="60"/>
      <c r="G18" s="60"/>
      <c r="H18" s="60"/>
      <c r="I18" s="60"/>
      <c r="J18" s="60"/>
      <c r="K18" s="60"/>
      <c r="L18" s="60"/>
      <c r="M18" s="60"/>
      <c r="N18" s="60"/>
      <c r="O18" s="60"/>
      <c r="P18" s="60"/>
      <c r="Q18" s="60"/>
    </row>
    <row r="19" spans="1:17" ht="15.75" x14ac:dyDescent="0.25">
      <c r="A19" s="60"/>
      <c r="B19" s="60"/>
      <c r="C19" s="60"/>
      <c r="D19" s="60"/>
      <c r="E19" s="60"/>
      <c r="F19" s="60"/>
      <c r="G19" s="60"/>
      <c r="H19" s="60"/>
      <c r="I19" s="60"/>
      <c r="J19" s="60"/>
      <c r="K19" s="60"/>
      <c r="L19" s="60"/>
      <c r="M19" s="60"/>
      <c r="N19" s="60"/>
      <c r="O19" s="60"/>
      <c r="P19" s="60"/>
      <c r="Q19" s="60"/>
    </row>
    <row r="20" spans="1:17" ht="15.75" x14ac:dyDescent="0.25">
      <c r="A20" s="60"/>
      <c r="B20" s="60"/>
      <c r="C20" s="60"/>
      <c r="D20" s="60"/>
      <c r="E20" s="60"/>
      <c r="F20" s="60"/>
      <c r="G20" s="60"/>
      <c r="H20" s="60"/>
      <c r="I20" s="60"/>
      <c r="J20" s="60"/>
      <c r="K20" s="60"/>
      <c r="L20" s="60"/>
      <c r="M20" s="60"/>
      <c r="N20" s="60"/>
      <c r="O20" s="60"/>
      <c r="P20" s="60"/>
      <c r="Q20" s="60"/>
    </row>
    <row r="21" spans="1:17" x14ac:dyDescent="0.25">
      <c r="B21" s="58">
        <v>2</v>
      </c>
    </row>
  </sheetData>
  <sheetProtection algorithmName="SHA-512" hashValue="6iOUHS5UkE6HXrubEF43hRsw+aX5dPxPPTU9mCL2DM6Yu/jPsqCop8PZrUMaW9One/5xhRlUPRAK0j7LpyJXbQ==" saltValue="rK+qPS2pp/etaZQS4acN9A==" spinCount="100000" sheet="1" objects="1" scenarios="1" selectLockedCells="1"/>
  <mergeCells count="2">
    <mergeCell ref="A16:N17"/>
    <mergeCell ref="B11:R1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Rechner</vt:lpstr>
      <vt:lpstr>Erläuterungen</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Johannes</dc:creator>
  <cp:lastModifiedBy>Kathrin Berger</cp:lastModifiedBy>
  <dcterms:created xsi:type="dcterms:W3CDTF">2022-11-22T10:32:00Z</dcterms:created>
  <dcterms:modified xsi:type="dcterms:W3CDTF">2023-09-08T08:15:35Z</dcterms:modified>
</cp:coreProperties>
</file>